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ИШИДЕЙ исполнение 9 месяцев 2024 г\"/>
    </mc:Choice>
  </mc:AlternateContent>
  <xr:revisionPtr revIDLastSave="0" documentId="13_ncr:1_{80A1EB39-E71A-4793-A87E-8BFFAF8FF572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Иш" sheetId="2" r:id="rId1"/>
  </sheets>
  <definedNames>
    <definedName name="_xlnm.Print_Area" localSheetId="0">Иш!$A$1:$J$83</definedName>
  </definedNames>
  <calcPr calcId="191029"/>
</workbook>
</file>

<file path=xl/calcChain.xml><?xml version="1.0" encoding="utf-8"?>
<calcChain xmlns="http://schemas.openxmlformats.org/spreadsheetml/2006/main">
  <c r="G34" i="2" l="1"/>
  <c r="G36" i="2"/>
  <c r="K67" i="2" l="1"/>
  <c r="E73" i="2"/>
  <c r="J73" i="2" s="1"/>
  <c r="E72" i="2"/>
  <c r="E77" i="2" l="1"/>
  <c r="F73" i="2"/>
  <c r="E16" i="2" l="1"/>
  <c r="E18" i="2"/>
  <c r="E19" i="2"/>
  <c r="E20" i="2"/>
  <c r="E21" i="2"/>
  <c r="E23" i="2"/>
  <c r="E24" i="2"/>
  <c r="F24" i="2" s="1"/>
  <c r="E25" i="2"/>
  <c r="E26" i="2"/>
  <c r="E27" i="2"/>
  <c r="E28" i="2"/>
  <c r="E30" i="2"/>
  <c r="E32" i="2"/>
  <c r="E33" i="2"/>
  <c r="E35" i="2"/>
  <c r="E36" i="2"/>
  <c r="E38" i="2"/>
  <c r="E40" i="2"/>
  <c r="E41" i="2"/>
  <c r="E42" i="2"/>
  <c r="E43" i="2"/>
  <c r="E44" i="2"/>
  <c r="F44" i="2" s="1"/>
  <c r="E46" i="2"/>
  <c r="E47" i="2"/>
  <c r="E48" i="2"/>
  <c r="E50" i="2"/>
  <c r="E52" i="2"/>
  <c r="E54" i="2"/>
  <c r="E55" i="2"/>
  <c r="E56" i="2"/>
  <c r="E57" i="2"/>
  <c r="E59" i="2"/>
  <c r="E60" i="2"/>
  <c r="E62" i="2"/>
  <c r="E64" i="2"/>
  <c r="E66" i="2"/>
  <c r="H56" i="2" l="1"/>
  <c r="F66" i="2"/>
  <c r="G66" i="2"/>
  <c r="F52" i="2"/>
  <c r="G52" i="2"/>
  <c r="F36" i="2"/>
  <c r="F32" i="2"/>
  <c r="G32" i="2"/>
  <c r="F64" i="2"/>
  <c r="G55" i="2"/>
  <c r="F55" i="2"/>
  <c r="G59" i="2"/>
  <c r="F59" i="2"/>
  <c r="F54" i="2"/>
  <c r="G54" i="2"/>
  <c r="F48" i="2"/>
  <c r="G43" i="2"/>
  <c r="F43" i="2"/>
  <c r="F30" i="2"/>
  <c r="G30" i="2"/>
  <c r="F72" i="2"/>
  <c r="G72" i="2"/>
  <c r="F47" i="2"/>
  <c r="G47" i="2"/>
  <c r="F33" i="2"/>
  <c r="G33" i="2"/>
  <c r="G28" i="2"/>
  <c r="F28" i="2"/>
  <c r="C31" i="2"/>
  <c r="D31" i="2"/>
  <c r="E31" i="2" s="1"/>
  <c r="F31" i="2" l="1"/>
  <c r="G31" i="2"/>
  <c r="D71" i="2"/>
  <c r="E71" i="2" s="1"/>
  <c r="C71" i="2"/>
  <c r="J25" i="2"/>
  <c r="D22" i="2"/>
  <c r="E22" i="2" s="1"/>
  <c r="C22" i="2"/>
  <c r="D17" i="2"/>
  <c r="E17" i="2" s="1"/>
  <c r="C17" i="2"/>
  <c r="J20" i="2"/>
  <c r="J71" i="2" l="1"/>
  <c r="J56" i="2"/>
  <c r="D53" i="2"/>
  <c r="E53" i="2" s="1"/>
  <c r="C53" i="2"/>
  <c r="F53" i="2" l="1"/>
  <c r="G53" i="2"/>
  <c r="C12" i="2"/>
  <c r="C45" i="2"/>
  <c r="D15" i="2" l="1"/>
  <c r="D14" i="2"/>
  <c r="C15" i="2"/>
  <c r="C70" i="2" s="1"/>
  <c r="C14" i="2"/>
  <c r="C69" i="2" s="1"/>
  <c r="D69" i="2" l="1"/>
  <c r="E69" i="2" s="1"/>
  <c r="E14" i="2"/>
  <c r="G14" i="2" s="1"/>
  <c r="D70" i="2"/>
  <c r="E70" i="2" s="1"/>
  <c r="E15" i="2"/>
  <c r="F15" i="2" s="1"/>
  <c r="C68" i="2"/>
  <c r="G24" i="2"/>
  <c r="G23" i="2"/>
  <c r="F23" i="2"/>
  <c r="G21" i="2"/>
  <c r="F21" i="2"/>
  <c r="G19" i="2"/>
  <c r="F19" i="2"/>
  <c r="G18" i="2"/>
  <c r="F18" i="2"/>
  <c r="D58" i="2"/>
  <c r="E58" i="2" s="1"/>
  <c r="H59" i="2" s="1"/>
  <c r="D29" i="2"/>
  <c r="E29" i="2" s="1"/>
  <c r="C29" i="2"/>
  <c r="G15" i="2" l="1"/>
  <c r="D68" i="2"/>
  <c r="E68" i="2" s="1"/>
  <c r="G68" i="2" s="1"/>
  <c r="H29" i="2"/>
  <c r="G29" i="2"/>
  <c r="F29" i="2"/>
  <c r="H30" i="2"/>
  <c r="H33" i="2"/>
  <c r="H32" i="2"/>
  <c r="H31" i="2"/>
  <c r="H58" i="2"/>
  <c r="G58" i="2"/>
  <c r="F69" i="2"/>
  <c r="G69" i="2"/>
  <c r="F14" i="2"/>
  <c r="F70" i="2"/>
  <c r="G70" i="2"/>
  <c r="J58" i="2"/>
  <c r="F68" i="2" l="1"/>
  <c r="E82" i="2"/>
  <c r="D82" i="2"/>
  <c r="C82" i="2"/>
  <c r="D78" i="2"/>
  <c r="C78" i="2"/>
  <c r="D65" i="2"/>
  <c r="E65" i="2" s="1"/>
  <c r="H66" i="2" s="1"/>
  <c r="C65" i="2"/>
  <c r="D63" i="2"/>
  <c r="E63" i="2" s="1"/>
  <c r="C63" i="2"/>
  <c r="D61" i="2"/>
  <c r="E61" i="2" s="1"/>
  <c r="C61" i="2"/>
  <c r="C58" i="2"/>
  <c r="F58" i="2" s="1"/>
  <c r="D51" i="2"/>
  <c r="E51" i="2" s="1"/>
  <c r="C51" i="2"/>
  <c r="D49" i="2"/>
  <c r="E49" i="2" s="1"/>
  <c r="C49" i="2"/>
  <c r="D45" i="2"/>
  <c r="E45" i="2" s="1"/>
  <c r="D39" i="2"/>
  <c r="E39" i="2" s="1"/>
  <c r="C39" i="2"/>
  <c r="D37" i="2"/>
  <c r="E37" i="2" s="1"/>
  <c r="C37" i="2"/>
  <c r="D34" i="2"/>
  <c r="E34" i="2" s="1"/>
  <c r="C34" i="2"/>
  <c r="D12" i="2"/>
  <c r="E12" i="2" s="1"/>
  <c r="H25" i="2" l="1"/>
  <c r="H27" i="2"/>
  <c r="H26" i="2"/>
  <c r="H28" i="2"/>
  <c r="H65" i="2"/>
  <c r="H52" i="2"/>
  <c r="H54" i="2"/>
  <c r="H55" i="2"/>
  <c r="H53" i="2"/>
  <c r="H45" i="2"/>
  <c r="H47" i="2"/>
  <c r="H64" i="2"/>
  <c r="H62" i="2"/>
  <c r="H36" i="2"/>
  <c r="H60" i="2"/>
  <c r="H50" i="2"/>
  <c r="H35" i="2"/>
  <c r="H37" i="2"/>
  <c r="F37" i="2"/>
  <c r="G37" i="2"/>
  <c r="H43" i="2"/>
  <c r="F63" i="2"/>
  <c r="H63" i="2"/>
  <c r="H49" i="2"/>
  <c r="F34" i="2"/>
  <c r="H34" i="2"/>
  <c r="H61" i="2"/>
  <c r="F65" i="2"/>
  <c r="G65" i="2"/>
  <c r="F45" i="2"/>
  <c r="G45" i="2"/>
  <c r="H46" i="2"/>
  <c r="H48" i="2"/>
  <c r="H51" i="2"/>
  <c r="G51" i="2"/>
  <c r="F51" i="2"/>
  <c r="C67" i="2"/>
  <c r="D67" i="2"/>
  <c r="G22" i="2"/>
  <c r="F22" i="2"/>
  <c r="G17" i="2"/>
  <c r="F17" i="2"/>
  <c r="D13" i="2"/>
  <c r="E13" i="2" s="1"/>
  <c r="C13" i="2"/>
  <c r="C79" i="2" l="1"/>
  <c r="C77" i="2" s="1"/>
  <c r="C74" i="2"/>
  <c r="D79" i="2"/>
  <c r="D77" i="2" s="1"/>
  <c r="E67" i="2"/>
  <c r="D74" i="2"/>
  <c r="G16" i="2"/>
  <c r="F16" i="2"/>
  <c r="G13" i="2"/>
  <c r="F13" i="2"/>
  <c r="J31" i="2"/>
  <c r="I30" i="2" l="1"/>
  <c r="I34" i="2"/>
  <c r="H67" i="2"/>
  <c r="I31" i="2"/>
  <c r="I35" i="2"/>
  <c r="I37" i="2"/>
  <c r="I32" i="2"/>
  <c r="I36" i="2"/>
  <c r="I29" i="2"/>
  <c r="I33" i="2"/>
  <c r="I26" i="2"/>
  <c r="I25" i="2"/>
  <c r="I27" i="2"/>
  <c r="I28" i="2"/>
  <c r="E74" i="2"/>
  <c r="F67" i="2"/>
  <c r="G67" i="2"/>
  <c r="I50" i="2"/>
  <c r="I49" i="2"/>
  <c r="H23" i="2"/>
  <c r="H14" i="2"/>
  <c r="H18" i="2"/>
  <c r="H21" i="2"/>
  <c r="H15" i="2"/>
  <c r="H19" i="2"/>
  <c r="H22" i="2"/>
  <c r="H24" i="2"/>
  <c r="H17" i="2"/>
  <c r="H13" i="2"/>
  <c r="H16" i="2"/>
  <c r="F12" i="2"/>
  <c r="I72" i="2" l="1"/>
  <c r="I65" i="2"/>
  <c r="I20" i="2"/>
  <c r="I51" i="2"/>
  <c r="I12" i="2"/>
  <c r="I58" i="2"/>
  <c r="I71" i="2"/>
  <c r="I56" i="2"/>
  <c r="I13" i="2"/>
  <c r="I14" i="2"/>
  <c r="J17" i="2"/>
  <c r="J72" i="2"/>
  <c r="J66" i="2"/>
  <c r="J64" i="2"/>
  <c r="J62" i="2"/>
  <c r="J60" i="2"/>
  <c r="J59" i="2"/>
  <c r="J57" i="2"/>
  <c r="J55" i="2"/>
  <c r="J54" i="2"/>
  <c r="J52" i="2"/>
  <c r="J50" i="2"/>
  <c r="J48" i="2"/>
  <c r="J47" i="2"/>
  <c r="J46" i="2"/>
  <c r="J44" i="2"/>
  <c r="J43" i="2"/>
  <c r="J42" i="2"/>
  <c r="J41" i="2"/>
  <c r="J40" i="2"/>
  <c r="J38" i="2"/>
  <c r="J36" i="2"/>
  <c r="J35" i="2"/>
  <c r="J33" i="2"/>
  <c r="J32" i="2"/>
  <c r="J28" i="2"/>
  <c r="J27" i="2"/>
  <c r="J26" i="2"/>
  <c r="J24" i="2"/>
  <c r="J23" i="2"/>
  <c r="J22" i="2"/>
  <c r="J21" i="2"/>
  <c r="J19" i="2"/>
  <c r="J18" i="2"/>
  <c r="J34" i="2" l="1"/>
  <c r="J39" i="2"/>
  <c r="J53" i="2"/>
  <c r="J61" i="2"/>
  <c r="J37" i="2"/>
  <c r="J45" i="2"/>
  <c r="J51" i="2"/>
  <c r="J63" i="2"/>
  <c r="J65" i="2"/>
  <c r="J13" i="2"/>
  <c r="J15" i="2"/>
  <c r="J16" i="2"/>
  <c r="J49" i="2"/>
  <c r="J70" i="2"/>
  <c r="J14" i="2"/>
  <c r="J30" i="2" l="1"/>
  <c r="G12" i="2"/>
  <c r="I69" i="2"/>
  <c r="J12" i="2"/>
  <c r="J68" i="2"/>
  <c r="J29" i="2"/>
  <c r="J69" i="2"/>
  <c r="I68" i="2" l="1"/>
  <c r="I66" i="2"/>
  <c r="I57" i="2"/>
  <c r="I55" i="2"/>
  <c r="I54" i="2"/>
  <c r="I47" i="2"/>
  <c r="I42" i="2"/>
  <c r="I41" i="2"/>
  <c r="I40" i="2"/>
  <c r="I24" i="2"/>
  <c r="I23" i="2"/>
  <c r="I21" i="2"/>
  <c r="I19" i="2"/>
  <c r="I73" i="2"/>
  <c r="I64" i="2"/>
  <c r="I60" i="2"/>
  <c r="I59" i="2"/>
  <c r="I52" i="2"/>
  <c r="I46" i="2"/>
  <c r="I44" i="2"/>
  <c r="I43" i="2"/>
  <c r="I38" i="2"/>
  <c r="I18" i="2"/>
  <c r="I39" i="2"/>
  <c r="I17" i="2"/>
  <c r="I70" i="2"/>
  <c r="I16" i="2"/>
  <c r="I22" i="2"/>
  <c r="I63" i="2"/>
  <c r="I15" i="2"/>
  <c r="I53" i="2"/>
  <c r="J67" i="2"/>
</calcChain>
</file>

<file path=xl/sharedStrings.xml><?xml version="1.0" encoding="utf-8"?>
<sst xmlns="http://schemas.openxmlformats.org/spreadsheetml/2006/main" count="123" uniqueCount="113">
  <si>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</si>
  <si>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</si>
  <si>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</si>
  <si>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</si>
  <si>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</si>
  <si>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</si>
  <si>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</si>
  <si>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</si>
  <si>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</si>
  <si>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</si>
  <si>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</si>
  <si>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</si>
  <si>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</si>
  <si>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</si>
  <si>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</si>
  <si>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</si>
  <si>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</si>
  <si>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</si>
  <si>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</si>
  <si>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</si>
  <si>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</si>
  <si>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</si>
  <si>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</si>
  <si>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</si>
  <si>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</si>
  <si>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</si>
  <si>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</si>
  <si>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</si>
  <si>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</si>
  <si>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</si>
  <si>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</si>
  <si>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</si>
  <si>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</si>
  <si>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</si>
  <si>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</si>
  <si>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</si>
  <si>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</si>
  <si>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</si>
  <si>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</si>
  <si>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</si>
  <si>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</si>
  <si>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</si>
  <si>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</si>
  <si>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</si>
  <si>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</si>
  <si>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</si>
  <si>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</si>
  <si>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</si>
  <si>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</si>
  <si>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</si>
  <si>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</si>
  <si>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</si>
  <si>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</si>
  <si>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</si>
  <si>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</si>
  <si>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</si>
  <si>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</si>
  <si>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</si>
  <si>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</si>
  <si>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</si>
  <si>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</si>
  <si>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</si>
  <si>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</si>
  <si>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</si>
  <si>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</si>
  <si>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</si>
  <si>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</si>
  <si>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</si>
  <si>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</si>
  <si>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</si>
  <si>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</si>
  <si>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</si>
  <si>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</si>
  <si>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</si>
  <si>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</si>
  <si>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</si>
  <si>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</si>
  <si>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</si>
  <si>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</si>
  <si>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</si>
  <si>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</si>
  <si>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</si>
  <si>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</si>
  <si>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</si>
  <si>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</si>
  <si>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</si>
  <si>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</si>
  <si>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</si>
  <si>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</si>
  <si>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</si>
  <si>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</si>
  <si>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</si>
  <si>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</si>
  <si>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</si>
  <si>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</si>
  <si>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</si>
  <si>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</si>
  <si>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</si>
  <si>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</si>
  <si>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</si>
  <si>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>Доходы за минусом внутренних оборотов</t>
  </si>
  <si>
    <t xml:space="preserve">об исполнении бюджета Ишидейского муниципального образования по состоянию </t>
  </si>
  <si>
    <t>Приложение № 2</t>
  </si>
  <si>
    <t>к информации об исполнении бюджета</t>
  </si>
  <si>
    <t>Ишидейского муниципального образования</t>
  </si>
  <si>
    <t xml:space="preserve">                           б/лист за счет работодателя</t>
  </si>
  <si>
    <t xml:space="preserve">                         б/лист за счет работодателя</t>
  </si>
  <si>
    <t xml:space="preserve">                    ст. 266</t>
  </si>
  <si>
    <t>за 9 месяцев 2024 года</t>
  </si>
  <si>
    <t xml:space="preserve">                   на 01 октября 2024 года по расходам</t>
  </si>
  <si>
    <t>Уточненный план на 01.10.2024г., руб.</t>
  </si>
  <si>
    <t>Исполнено на 01.10.2024г., руб.</t>
  </si>
  <si>
    <t>к квартальному назначению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</si>
</sst>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5" fillId="0" borderId="0" xfId="0" applyFont="1" applyFill="1" applyAlignment="1">
      <alignment horizontal="left"/>
    </xf>
    <xf numFmtId="164" fontId="10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2" fontId="3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 shrinkToFit="1"/>
    </xf>
    <xf numFmtId="164" fontId="6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6"/>
  <sheetViews>
    <sheetView showGridLines="0" tabSelected="1" view="pageBreakPreview" topLeftCell="A64" zoomScaleNormal="100" zoomScaleSheetLayoutView="100" workbookViewId="0">
      <selection activeCell="E84" sqref="E84"/>
    </sheetView>
  </sheetViews>
  <sheetFormatPr defaultColWidth="9.140625" defaultRowHeight="12" x14ac:dyDescent="0.2"/>
  <cols>
    <col min="1" max="1" width="6.42578125" style="2" customWidth="1"/>
    <col min="2" max="2" width="37.42578125" style="2" customWidth="1"/>
    <col min="3" max="3" width="11.42578125" style="2" customWidth="1"/>
    <col min="4" max="4" width="11.140625" style="2" customWidth="1"/>
    <col min="5" max="5" width="11.7109375" style="2" customWidth="1"/>
    <col min="6" max="6" width="10.42578125" style="2" customWidth="1"/>
    <col min="7" max="7" width="11.42578125" style="2" customWidth="1"/>
    <col min="8" max="9" width="9.140625" style="2"/>
    <col min="10" max="10" width="11.5703125" style="2" customWidth="1"/>
    <col min="11" max="16384" width="9.140625" style="2"/>
  </cols>
  <sheetData>
    <row r="1" spans="1:12" x14ac:dyDescent="0.2">
      <c r="J1" s="1" t="s">
        <v>102</v>
      </c>
    </row>
    <row r="2" spans="1:12" x14ac:dyDescent="0.2">
      <c r="J2" s="1" t="s">
        <v>103</v>
      </c>
    </row>
    <row r="3" spans="1:12" x14ac:dyDescent="0.2">
      <c r="J3" s="1" t="s">
        <v>104</v>
      </c>
    </row>
    <row r="4" spans="1:12" x14ac:dyDescent="0.2">
      <c r="J4" s="1" t="s">
        <v>108</v>
      </c>
    </row>
    <row r="5" spans="1:12" ht="20.100000000000001" customHeight="1" x14ac:dyDescent="0.3">
      <c r="A5" s="53" t="s">
        <v>79</v>
      </c>
      <c r="B5" s="53"/>
      <c r="C5" s="53"/>
      <c r="D5" s="53"/>
      <c r="E5" s="53"/>
      <c r="F5" s="53"/>
      <c r="G5" s="53"/>
      <c r="H5" s="53"/>
      <c r="I5" s="53"/>
      <c r="J5" s="53"/>
    </row>
    <row r="6" spans="1:12" ht="13.5" customHeight="1" x14ac:dyDescent="0.3">
      <c r="A6" s="53" t="s">
        <v>101</v>
      </c>
      <c r="B6" s="53"/>
      <c r="C6" s="53"/>
      <c r="D6" s="53"/>
      <c r="E6" s="53"/>
      <c r="F6" s="53"/>
      <c r="G6" s="53"/>
      <c r="H6" s="53"/>
      <c r="I6" s="53"/>
      <c r="J6" s="53"/>
    </row>
    <row r="7" spans="1:12" ht="13.5" customHeight="1" x14ac:dyDescent="0.3">
      <c r="A7" s="53" t="s">
        <v>109</v>
      </c>
      <c r="B7" s="53"/>
      <c r="C7" s="53"/>
      <c r="D7" s="53"/>
      <c r="E7" s="53"/>
      <c r="F7" s="53"/>
      <c r="G7" s="53"/>
      <c r="H7" s="53"/>
      <c r="I7" s="53"/>
      <c r="J7" s="53"/>
    </row>
    <row r="8" spans="1:12" ht="13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2" ht="12" customHeight="1" x14ac:dyDescent="0.2">
      <c r="A9" s="4"/>
      <c r="B9" s="4"/>
      <c r="D9" s="5"/>
      <c r="E9" s="5"/>
      <c r="G9" s="5"/>
    </row>
    <row r="10" spans="1:12" ht="13.15" customHeight="1" x14ac:dyDescent="0.2">
      <c r="A10" s="54" t="s">
        <v>94</v>
      </c>
      <c r="B10" s="55" t="s">
        <v>0</v>
      </c>
      <c r="C10" s="55" t="s">
        <v>98</v>
      </c>
      <c r="D10" s="55" t="s">
        <v>110</v>
      </c>
      <c r="E10" s="55" t="s">
        <v>111</v>
      </c>
      <c r="F10" s="55" t="s">
        <v>78</v>
      </c>
      <c r="G10" s="55"/>
      <c r="H10" s="55" t="s">
        <v>92</v>
      </c>
      <c r="I10" s="55" t="s">
        <v>93</v>
      </c>
      <c r="J10" s="56" t="s">
        <v>99</v>
      </c>
    </row>
    <row r="11" spans="1:12" ht="55.5" customHeight="1" x14ac:dyDescent="0.2">
      <c r="A11" s="54"/>
      <c r="B11" s="55"/>
      <c r="C11" s="55"/>
      <c r="D11" s="55"/>
      <c r="E11" s="55"/>
      <c r="F11" s="6" t="s">
        <v>91</v>
      </c>
      <c r="G11" s="50" t="s">
        <v>112</v>
      </c>
      <c r="H11" s="55"/>
      <c r="I11" s="55"/>
      <c r="J11" s="56"/>
    </row>
    <row r="12" spans="1:12" s="8" customFormat="1" ht="13.15" customHeight="1" x14ac:dyDescent="0.2">
      <c r="A12" s="7" t="s">
        <v>13</v>
      </c>
      <c r="B12" s="24" t="s">
        <v>1</v>
      </c>
      <c r="C12" s="12">
        <f>C16+C21++C26+C27+C28</f>
        <v>4648075.68</v>
      </c>
      <c r="D12" s="12">
        <f>D16+D21++D26+D27+D28</f>
        <v>4085104.15</v>
      </c>
      <c r="E12" s="12">
        <f>D12</f>
        <v>4085104.15</v>
      </c>
      <c r="F12" s="10">
        <f>E12*100/C12</f>
        <v>87.888073070273251</v>
      </c>
      <c r="G12" s="10">
        <f>E12/D12*100</f>
        <v>100</v>
      </c>
      <c r="H12" s="10">
        <v>100</v>
      </c>
      <c r="I12" s="10">
        <f>E12/E67*100</f>
        <v>36.629928075414611</v>
      </c>
      <c r="J12" s="12">
        <f t="shared" ref="J12:J27" si="0">D12-E12</f>
        <v>0</v>
      </c>
      <c r="K12" s="8">
        <v>36.6</v>
      </c>
      <c r="L12" s="8">
        <v>40.700000000000003</v>
      </c>
    </row>
    <row r="13" spans="1:12" s="8" customFormat="1" ht="13.15" customHeight="1" x14ac:dyDescent="0.2">
      <c r="A13" s="9"/>
      <c r="B13" s="25" t="s">
        <v>7</v>
      </c>
      <c r="C13" s="41">
        <f>C14+C15</f>
        <v>4076067.79</v>
      </c>
      <c r="D13" s="41">
        <f>D14+D15</f>
        <v>3831862.86</v>
      </c>
      <c r="E13" s="41">
        <f t="shared" ref="E13:E71" si="1">D13</f>
        <v>3831862.86</v>
      </c>
      <c r="F13" s="10">
        <f t="shared" ref="F13:F23" si="2">E13*100/C13</f>
        <v>94.008810878977059</v>
      </c>
      <c r="G13" s="10">
        <f t="shared" ref="G13:G24" si="3">E13/D13*100</f>
        <v>100</v>
      </c>
      <c r="H13" s="10">
        <f>E13/$E$12*100</f>
        <v>93.800860866668472</v>
      </c>
      <c r="I13" s="11">
        <f t="shared" ref="I13:I46" si="4">SUM(E13/E$67*100)</f>
        <v>34.359187869580389</v>
      </c>
      <c r="J13" s="12">
        <f t="shared" si="0"/>
        <v>0</v>
      </c>
    </row>
    <row r="14" spans="1:12" s="8" customFormat="1" ht="13.15" customHeight="1" x14ac:dyDescent="0.2">
      <c r="A14" s="9"/>
      <c r="B14" s="25" t="s">
        <v>2</v>
      </c>
      <c r="C14" s="41">
        <f t="shared" ref="C14:D15" si="5">C18+C23</f>
        <v>3088219.37</v>
      </c>
      <c r="D14" s="41">
        <f t="shared" si="5"/>
        <v>2898954.44</v>
      </c>
      <c r="E14" s="41">
        <f t="shared" si="1"/>
        <v>2898954.44</v>
      </c>
      <c r="F14" s="10">
        <f t="shared" si="2"/>
        <v>93.871389712836361</v>
      </c>
      <c r="G14" s="10">
        <f t="shared" si="3"/>
        <v>100</v>
      </c>
      <c r="H14" s="10">
        <f t="shared" ref="H14:H24" si="6">E14/$E$12*100</f>
        <v>70.96402768580576</v>
      </c>
      <c r="I14" s="11">
        <f t="shared" si="4"/>
        <v>25.994072300727954</v>
      </c>
      <c r="J14" s="12">
        <f t="shared" si="0"/>
        <v>0</v>
      </c>
    </row>
    <row r="15" spans="1:12" s="8" customFormat="1" ht="13.15" customHeight="1" x14ac:dyDescent="0.2">
      <c r="A15" s="9"/>
      <c r="B15" s="25" t="s">
        <v>19</v>
      </c>
      <c r="C15" s="41">
        <f t="shared" si="5"/>
        <v>987848.41999999993</v>
      </c>
      <c r="D15" s="41">
        <f t="shared" si="5"/>
        <v>932908.41999999993</v>
      </c>
      <c r="E15" s="41">
        <f t="shared" si="1"/>
        <v>932908.41999999993</v>
      </c>
      <c r="F15" s="10">
        <f t="shared" si="2"/>
        <v>94.438417991294656</v>
      </c>
      <c r="G15" s="10">
        <f t="shared" si="3"/>
        <v>100</v>
      </c>
      <c r="H15" s="10">
        <f t="shared" si="6"/>
        <v>22.836833180862719</v>
      </c>
      <c r="I15" s="11">
        <f t="shared" si="4"/>
        <v>8.3651155688524312</v>
      </c>
      <c r="J15" s="12">
        <f t="shared" si="0"/>
        <v>0</v>
      </c>
    </row>
    <row r="16" spans="1:12" ht="13.15" customHeight="1" x14ac:dyDescent="0.2">
      <c r="A16" s="13" t="s">
        <v>17</v>
      </c>
      <c r="B16" s="26" t="s">
        <v>29</v>
      </c>
      <c r="C16" s="14">
        <v>629585.39</v>
      </c>
      <c r="D16" s="14">
        <v>576603.39</v>
      </c>
      <c r="E16" s="14">
        <f t="shared" si="1"/>
        <v>576603.39</v>
      </c>
      <c r="F16" s="15">
        <f t="shared" si="2"/>
        <v>91.584620475389372</v>
      </c>
      <c r="G16" s="15">
        <f t="shared" si="3"/>
        <v>100</v>
      </c>
      <c r="H16" s="15">
        <f t="shared" si="6"/>
        <v>14.114778199718605</v>
      </c>
      <c r="I16" s="15">
        <f t="shared" si="4"/>
        <v>5.1702331025612249</v>
      </c>
      <c r="J16" s="14">
        <f t="shared" si="0"/>
        <v>0</v>
      </c>
    </row>
    <row r="17" spans="1:11" ht="13.15" customHeight="1" x14ac:dyDescent="0.2">
      <c r="A17" s="13"/>
      <c r="B17" s="27" t="s">
        <v>6</v>
      </c>
      <c r="C17" s="14">
        <f>C18+C19+C20</f>
        <v>629585.39</v>
      </c>
      <c r="D17" s="14">
        <f t="shared" ref="D17" si="7">D18+D19+D20</f>
        <v>576603.39</v>
      </c>
      <c r="E17" s="14">
        <f t="shared" si="1"/>
        <v>576603.39</v>
      </c>
      <c r="F17" s="15">
        <f t="shared" si="2"/>
        <v>91.584620475389372</v>
      </c>
      <c r="G17" s="15">
        <f t="shared" si="3"/>
        <v>100</v>
      </c>
      <c r="H17" s="15">
        <f t="shared" si="6"/>
        <v>14.114778199718605</v>
      </c>
      <c r="I17" s="15">
        <f t="shared" si="4"/>
        <v>5.1702331025612249</v>
      </c>
      <c r="J17" s="14">
        <f>D17-E17</f>
        <v>0</v>
      </c>
    </row>
    <row r="18" spans="1:11" ht="13.15" customHeight="1" x14ac:dyDescent="0.2">
      <c r="A18" s="13"/>
      <c r="B18" s="27" t="s">
        <v>8</v>
      </c>
      <c r="C18" s="45">
        <v>460115.68</v>
      </c>
      <c r="D18" s="46">
        <v>432133.68</v>
      </c>
      <c r="E18" s="14">
        <f t="shared" si="1"/>
        <v>432133.68</v>
      </c>
      <c r="F18" s="15">
        <f t="shared" si="2"/>
        <v>93.918485890330885</v>
      </c>
      <c r="G18" s="15">
        <f t="shared" si="3"/>
        <v>100</v>
      </c>
      <c r="H18" s="15">
        <f t="shared" si="6"/>
        <v>10.578278157241106</v>
      </c>
      <c r="I18" s="15">
        <f t="shared" si="4"/>
        <v>3.8748156806147112</v>
      </c>
      <c r="J18" s="14">
        <f t="shared" si="0"/>
        <v>0</v>
      </c>
    </row>
    <row r="19" spans="1:11" ht="13.15" customHeight="1" x14ac:dyDescent="0.2">
      <c r="A19" s="13"/>
      <c r="B19" s="27" t="s">
        <v>20</v>
      </c>
      <c r="C19" s="45">
        <v>169469.71</v>
      </c>
      <c r="D19" s="46">
        <v>144469.71</v>
      </c>
      <c r="E19" s="14">
        <f t="shared" si="1"/>
        <v>144469.71</v>
      </c>
      <c r="F19" s="15">
        <f t="shared" si="2"/>
        <v>85.248101268362362</v>
      </c>
      <c r="G19" s="15">
        <f t="shared" si="3"/>
        <v>100</v>
      </c>
      <c r="H19" s="15">
        <f t="shared" si="6"/>
        <v>3.5365000424774973</v>
      </c>
      <c r="I19" s="15">
        <f t="shared" si="4"/>
        <v>1.2954174219465142</v>
      </c>
      <c r="J19" s="14">
        <f t="shared" si="0"/>
        <v>0</v>
      </c>
    </row>
    <row r="20" spans="1:11" ht="13.15" customHeight="1" x14ac:dyDescent="0.2">
      <c r="A20" s="13"/>
      <c r="B20" s="27" t="s">
        <v>107</v>
      </c>
      <c r="C20" s="45">
        <v>0</v>
      </c>
      <c r="D20" s="46">
        <v>0</v>
      </c>
      <c r="E20" s="14">
        <f t="shared" si="1"/>
        <v>0</v>
      </c>
      <c r="F20" s="15">
        <v>0</v>
      </c>
      <c r="G20" s="15">
        <v>0</v>
      </c>
      <c r="H20" s="15">
        <v>0</v>
      </c>
      <c r="I20" s="15">
        <f t="shared" si="4"/>
        <v>0</v>
      </c>
      <c r="J20" s="14">
        <f t="shared" si="0"/>
        <v>0</v>
      </c>
    </row>
    <row r="21" spans="1:11" ht="13.15" customHeight="1" x14ac:dyDescent="0.2">
      <c r="A21" s="13" t="s">
        <v>18</v>
      </c>
      <c r="B21" s="26" t="s">
        <v>30</v>
      </c>
      <c r="C21" s="46">
        <v>4015090.29</v>
      </c>
      <c r="D21" s="46">
        <v>3508098.76</v>
      </c>
      <c r="E21" s="14">
        <f t="shared" si="1"/>
        <v>3508098.76</v>
      </c>
      <c r="F21" s="15">
        <f t="shared" si="2"/>
        <v>87.372848594147058</v>
      </c>
      <c r="G21" s="15">
        <f t="shared" si="3"/>
        <v>100</v>
      </c>
      <c r="H21" s="15">
        <f t="shared" si="6"/>
        <v>85.875381169902369</v>
      </c>
      <c r="I21" s="15">
        <f t="shared" si="4"/>
        <v>31.456090357023371</v>
      </c>
      <c r="J21" s="14">
        <f t="shared" si="0"/>
        <v>0</v>
      </c>
    </row>
    <row r="22" spans="1:11" ht="13.15" customHeight="1" x14ac:dyDescent="0.2">
      <c r="A22" s="13"/>
      <c r="B22" s="27" t="s">
        <v>7</v>
      </c>
      <c r="C22" s="14">
        <f>+C23+C24+C25</f>
        <v>3446482.4</v>
      </c>
      <c r="D22" s="14">
        <f t="shared" ref="D22" si="8">+D23+D24+D25</f>
        <v>3255259.4699999997</v>
      </c>
      <c r="E22" s="14">
        <f t="shared" si="1"/>
        <v>3255259.4699999997</v>
      </c>
      <c r="F22" s="15">
        <f t="shared" si="2"/>
        <v>94.45164931061305</v>
      </c>
      <c r="G22" s="15">
        <f t="shared" si="3"/>
        <v>100</v>
      </c>
      <c r="H22" s="15">
        <f t="shared" si="6"/>
        <v>79.686082666949858</v>
      </c>
      <c r="I22" s="15">
        <f t="shared" si="4"/>
        <v>29.188954767019158</v>
      </c>
      <c r="J22" s="14">
        <f t="shared" si="0"/>
        <v>0</v>
      </c>
    </row>
    <row r="23" spans="1:11" ht="13.15" customHeight="1" x14ac:dyDescent="0.2">
      <c r="A23" s="13"/>
      <c r="B23" s="27" t="s">
        <v>2</v>
      </c>
      <c r="C23" s="45">
        <v>2628103.69</v>
      </c>
      <c r="D23" s="46">
        <v>2466820.7599999998</v>
      </c>
      <c r="E23" s="14">
        <f t="shared" si="1"/>
        <v>2466820.7599999998</v>
      </c>
      <c r="F23" s="15">
        <f t="shared" si="2"/>
        <v>93.863144341919011</v>
      </c>
      <c r="G23" s="15">
        <f t="shared" si="3"/>
        <v>100</v>
      </c>
      <c r="H23" s="15">
        <f>E23/$E$12*100</f>
        <v>60.385749528564645</v>
      </c>
      <c r="I23" s="15">
        <f t="shared" si="4"/>
        <v>22.119256620113244</v>
      </c>
      <c r="J23" s="14">
        <f>D23-E23</f>
        <v>0</v>
      </c>
    </row>
    <row r="24" spans="1:11" ht="13.15" customHeight="1" x14ac:dyDescent="0.2">
      <c r="A24" s="13"/>
      <c r="B24" s="27" t="s">
        <v>9</v>
      </c>
      <c r="C24" s="45">
        <v>818378.71</v>
      </c>
      <c r="D24" s="46">
        <v>788438.71</v>
      </c>
      <c r="E24" s="14">
        <f t="shared" si="1"/>
        <v>788438.71</v>
      </c>
      <c r="F24" s="15">
        <f>E24*100/C24</f>
        <v>96.34154705710759</v>
      </c>
      <c r="G24" s="15">
        <f t="shared" si="3"/>
        <v>100</v>
      </c>
      <c r="H24" s="15">
        <f t="shared" si="6"/>
        <v>19.300333138385223</v>
      </c>
      <c r="I24" s="15">
        <f t="shared" si="4"/>
        <v>7.0696981469059175</v>
      </c>
      <c r="J24" s="14">
        <f t="shared" si="0"/>
        <v>0</v>
      </c>
    </row>
    <row r="25" spans="1:11" ht="13.15" customHeight="1" x14ac:dyDescent="0.2">
      <c r="A25" s="13"/>
      <c r="B25" s="27" t="s">
        <v>107</v>
      </c>
      <c r="C25" s="45">
        <v>0</v>
      </c>
      <c r="D25" s="46">
        <v>0</v>
      </c>
      <c r="E25" s="14">
        <f t="shared" si="1"/>
        <v>0</v>
      </c>
      <c r="F25" s="15">
        <v>0</v>
      </c>
      <c r="G25" s="15">
        <v>0</v>
      </c>
      <c r="H25" s="15">
        <f t="shared" ref="H25:H27" si="9">E25/$E$12*100</f>
        <v>0</v>
      </c>
      <c r="I25" s="15">
        <f t="shared" ref="I25:I27" si="10">SUM(E25/E$67*100)</f>
        <v>0</v>
      </c>
      <c r="J25" s="14">
        <f t="shared" si="0"/>
        <v>0</v>
      </c>
    </row>
    <row r="26" spans="1:11" ht="13.15" customHeight="1" x14ac:dyDescent="0.2">
      <c r="A26" s="13" t="s">
        <v>49</v>
      </c>
      <c r="B26" s="27" t="s">
        <v>50</v>
      </c>
      <c r="C26" s="46">
        <v>0</v>
      </c>
      <c r="D26" s="46">
        <v>0</v>
      </c>
      <c r="E26" s="14">
        <f t="shared" si="1"/>
        <v>0</v>
      </c>
      <c r="F26" s="15">
        <v>0</v>
      </c>
      <c r="G26" s="15">
        <v>0</v>
      </c>
      <c r="H26" s="15">
        <f t="shared" si="9"/>
        <v>0</v>
      </c>
      <c r="I26" s="15">
        <f t="shared" si="10"/>
        <v>0</v>
      </c>
      <c r="J26" s="14">
        <f t="shared" si="0"/>
        <v>0</v>
      </c>
    </row>
    <row r="27" spans="1:11" ht="13.15" customHeight="1" x14ac:dyDescent="0.2">
      <c r="A27" s="13" t="s">
        <v>47</v>
      </c>
      <c r="B27" s="26" t="s">
        <v>15</v>
      </c>
      <c r="C27" s="14">
        <v>2000</v>
      </c>
      <c r="D27" s="14">
        <v>0</v>
      </c>
      <c r="E27" s="14">
        <f t="shared" si="1"/>
        <v>0</v>
      </c>
      <c r="F27" s="15">
        <v>0</v>
      </c>
      <c r="G27" s="15">
        <v>0</v>
      </c>
      <c r="H27" s="15">
        <f t="shared" si="9"/>
        <v>0</v>
      </c>
      <c r="I27" s="15">
        <f t="shared" si="10"/>
        <v>0</v>
      </c>
      <c r="J27" s="14">
        <f t="shared" si="0"/>
        <v>0</v>
      </c>
    </row>
    <row r="28" spans="1:11" ht="13.15" customHeight="1" x14ac:dyDescent="0.2">
      <c r="A28" s="13" t="s">
        <v>65</v>
      </c>
      <c r="B28" s="27" t="s">
        <v>66</v>
      </c>
      <c r="C28" s="46">
        <v>1400</v>
      </c>
      <c r="D28" s="46">
        <v>402</v>
      </c>
      <c r="E28" s="14">
        <f t="shared" si="1"/>
        <v>402</v>
      </c>
      <c r="F28" s="15">
        <f t="shared" ref="F28:F73" si="11">E28*100/C28</f>
        <v>28.714285714285715</v>
      </c>
      <c r="G28" s="15">
        <f t="shared" ref="G28:G72" si="12">E28/D28*100</f>
        <v>100</v>
      </c>
      <c r="H28" s="15">
        <f>E28/$E$12*100</f>
        <v>9.8406303790320743E-3</v>
      </c>
      <c r="I28" s="15">
        <f>SUM(E28/E$67*100)</f>
        <v>3.6046158300068487E-3</v>
      </c>
      <c r="J28" s="14">
        <f t="shared" ref="J28:J72" si="13">D28-E28</f>
        <v>0</v>
      </c>
    </row>
    <row r="29" spans="1:11" s="8" customFormat="1" ht="13.15" customHeight="1" x14ac:dyDescent="0.2">
      <c r="A29" s="16" t="s">
        <v>80</v>
      </c>
      <c r="B29" s="28" t="s">
        <v>81</v>
      </c>
      <c r="C29" s="12">
        <f>C30</f>
        <v>209800</v>
      </c>
      <c r="D29" s="12">
        <f t="shared" ref="D29" si="14">D30</f>
        <v>130915.92</v>
      </c>
      <c r="E29" s="12">
        <f t="shared" si="1"/>
        <v>130915.92</v>
      </c>
      <c r="F29" s="10">
        <f t="shared" si="11"/>
        <v>62.400343183984745</v>
      </c>
      <c r="G29" s="10">
        <f t="shared" si="12"/>
        <v>100</v>
      </c>
      <c r="H29" s="10">
        <f>E29/$E$29*100</f>
        <v>100</v>
      </c>
      <c r="I29" s="10">
        <f t="shared" ref="I29:I37" si="15">SUM(E29/E$67*100)</f>
        <v>1.1738845712236572</v>
      </c>
      <c r="J29" s="12">
        <f t="shared" si="13"/>
        <v>0</v>
      </c>
      <c r="K29" s="8">
        <v>1.2</v>
      </c>
    </row>
    <row r="30" spans="1:11" s="8" customFormat="1" ht="13.15" customHeight="1" x14ac:dyDescent="0.2">
      <c r="A30" s="13" t="s">
        <v>35</v>
      </c>
      <c r="B30" s="27" t="s">
        <v>36</v>
      </c>
      <c r="C30" s="46">
        <v>209800</v>
      </c>
      <c r="D30" s="46">
        <v>130915.92</v>
      </c>
      <c r="E30" s="14">
        <f t="shared" si="1"/>
        <v>130915.92</v>
      </c>
      <c r="F30" s="15">
        <f t="shared" si="11"/>
        <v>62.400343183984745</v>
      </c>
      <c r="G30" s="15">
        <f t="shared" si="12"/>
        <v>100</v>
      </c>
      <c r="H30" s="15">
        <f t="shared" ref="H30:H33" si="16">E30/$E$29*100</f>
        <v>100</v>
      </c>
      <c r="I30" s="15">
        <f t="shared" si="15"/>
        <v>1.1738845712236572</v>
      </c>
      <c r="J30" s="14">
        <f t="shared" si="13"/>
        <v>0</v>
      </c>
    </row>
    <row r="31" spans="1:11" ht="13.15" customHeight="1" x14ac:dyDescent="0.2">
      <c r="A31" s="13"/>
      <c r="B31" s="27" t="s">
        <v>37</v>
      </c>
      <c r="C31" s="14">
        <f>C32+C33</f>
        <v>196400</v>
      </c>
      <c r="D31" s="14">
        <f>D32+D33</f>
        <v>130915.92000000001</v>
      </c>
      <c r="E31" s="14">
        <f t="shared" si="1"/>
        <v>130915.92000000001</v>
      </c>
      <c r="F31" s="15">
        <f t="shared" si="11"/>
        <v>66.65780040733199</v>
      </c>
      <c r="G31" s="15">
        <f t="shared" si="12"/>
        <v>100</v>
      </c>
      <c r="H31" s="15">
        <f t="shared" si="16"/>
        <v>100.00000000000003</v>
      </c>
      <c r="I31" s="15">
        <f t="shared" si="15"/>
        <v>1.1738845712236574</v>
      </c>
      <c r="J31" s="14">
        <f>D31-E31</f>
        <v>0</v>
      </c>
    </row>
    <row r="32" spans="1:11" ht="13.15" customHeight="1" x14ac:dyDescent="0.2">
      <c r="A32" s="13"/>
      <c r="B32" s="27" t="s">
        <v>38</v>
      </c>
      <c r="C32" s="45">
        <v>150800</v>
      </c>
      <c r="D32" s="46">
        <v>99745.52</v>
      </c>
      <c r="E32" s="14">
        <f t="shared" si="1"/>
        <v>99745.52</v>
      </c>
      <c r="F32" s="15">
        <f t="shared" si="11"/>
        <v>66.14424403183024</v>
      </c>
      <c r="G32" s="15">
        <f t="shared" si="12"/>
        <v>100</v>
      </c>
      <c r="H32" s="15">
        <f t="shared" si="16"/>
        <v>76.190519838992842</v>
      </c>
      <c r="I32" s="15">
        <f t="shared" si="15"/>
        <v>0.89438875712503663</v>
      </c>
      <c r="J32" s="14">
        <f t="shared" si="13"/>
        <v>0</v>
      </c>
    </row>
    <row r="33" spans="1:11" ht="13.15" customHeight="1" x14ac:dyDescent="0.2">
      <c r="A33" s="13"/>
      <c r="B33" s="27" t="s">
        <v>39</v>
      </c>
      <c r="C33" s="45">
        <v>45600</v>
      </c>
      <c r="D33" s="46">
        <v>31170.400000000001</v>
      </c>
      <c r="E33" s="14">
        <f t="shared" si="1"/>
        <v>31170.400000000001</v>
      </c>
      <c r="F33" s="15">
        <f t="shared" si="11"/>
        <v>68.356140350877197</v>
      </c>
      <c r="G33" s="15">
        <f t="shared" si="12"/>
        <v>100</v>
      </c>
      <c r="H33" s="15">
        <f t="shared" si="16"/>
        <v>23.809480161007158</v>
      </c>
      <c r="I33" s="15">
        <f t="shared" si="15"/>
        <v>0.27949581409862062</v>
      </c>
      <c r="J33" s="14">
        <f t="shared" si="13"/>
        <v>0</v>
      </c>
    </row>
    <row r="34" spans="1:11" s="8" customFormat="1" ht="24" x14ac:dyDescent="0.2">
      <c r="A34" s="16" t="s">
        <v>21</v>
      </c>
      <c r="B34" s="29" t="s">
        <v>25</v>
      </c>
      <c r="C34" s="12">
        <f>C35+C36</f>
        <v>50500</v>
      </c>
      <c r="D34" s="12">
        <f>D35+D36</f>
        <v>50000</v>
      </c>
      <c r="E34" s="12">
        <f t="shared" si="1"/>
        <v>50000</v>
      </c>
      <c r="F34" s="10">
        <f t="shared" si="11"/>
        <v>99.009900990099013</v>
      </c>
      <c r="G34" s="10">
        <f t="shared" si="12"/>
        <v>100</v>
      </c>
      <c r="H34" s="10">
        <f t="shared" ref="H34:H64" si="17">E34/$E$12*100</f>
        <v>1.2239590023671734</v>
      </c>
      <c r="I34" s="10">
        <f t="shared" si="15"/>
        <v>0.44833530223965773</v>
      </c>
      <c r="J34" s="12">
        <f t="shared" si="13"/>
        <v>0</v>
      </c>
      <c r="K34" s="8">
        <v>0.4</v>
      </c>
    </row>
    <row r="35" spans="1:11" ht="36.75" customHeight="1" x14ac:dyDescent="0.2">
      <c r="A35" s="13" t="s">
        <v>26</v>
      </c>
      <c r="B35" s="30" t="s">
        <v>51</v>
      </c>
      <c r="C35" s="14">
        <v>0</v>
      </c>
      <c r="D35" s="14">
        <v>0</v>
      </c>
      <c r="E35" s="14">
        <f t="shared" si="1"/>
        <v>0</v>
      </c>
      <c r="F35" s="15">
        <v>0</v>
      </c>
      <c r="G35" s="15">
        <v>0</v>
      </c>
      <c r="H35" s="15">
        <f t="shared" si="17"/>
        <v>0</v>
      </c>
      <c r="I35" s="15">
        <f t="shared" si="15"/>
        <v>0</v>
      </c>
      <c r="J35" s="14">
        <f t="shared" si="13"/>
        <v>0</v>
      </c>
    </row>
    <row r="36" spans="1:11" ht="13.15" customHeight="1" x14ac:dyDescent="0.2">
      <c r="A36" s="13" t="s">
        <v>64</v>
      </c>
      <c r="B36" s="30" t="s">
        <v>48</v>
      </c>
      <c r="C36" s="46">
        <v>50500</v>
      </c>
      <c r="D36" s="46">
        <v>50000</v>
      </c>
      <c r="E36" s="14">
        <f t="shared" si="1"/>
        <v>50000</v>
      </c>
      <c r="F36" s="15">
        <f t="shared" si="11"/>
        <v>99.009900990099013</v>
      </c>
      <c r="G36" s="15">
        <f t="shared" si="12"/>
        <v>100</v>
      </c>
      <c r="H36" s="15">
        <f t="shared" si="17"/>
        <v>1.2239590023671734</v>
      </c>
      <c r="I36" s="15">
        <f t="shared" si="15"/>
        <v>0.44833530223965773</v>
      </c>
      <c r="J36" s="14">
        <f t="shared" si="13"/>
        <v>0</v>
      </c>
    </row>
    <row r="37" spans="1:11" s="8" customFormat="1" ht="13.15" customHeight="1" x14ac:dyDescent="0.2">
      <c r="A37" s="16" t="s">
        <v>62</v>
      </c>
      <c r="B37" s="29" t="s">
        <v>63</v>
      </c>
      <c r="C37" s="12">
        <f>C38+C42+C43+C44</f>
        <v>825427.32</v>
      </c>
      <c r="D37" s="12">
        <f>D38+D42+D43+D44</f>
        <v>209520.02</v>
      </c>
      <c r="E37" s="12">
        <f t="shared" si="1"/>
        <v>209520.02</v>
      </c>
      <c r="F37" s="10">
        <f t="shared" si="11"/>
        <v>25.38321847646138</v>
      </c>
      <c r="G37" s="10">
        <f t="shared" si="12"/>
        <v>100</v>
      </c>
      <c r="H37" s="10">
        <f>E37/E37*100</f>
        <v>100</v>
      </c>
      <c r="I37" s="10">
        <f t="shared" si="15"/>
        <v>1.8787044298391828</v>
      </c>
      <c r="J37" s="12">
        <f t="shared" si="13"/>
        <v>0</v>
      </c>
      <c r="K37" s="8">
        <v>1.9</v>
      </c>
    </row>
    <row r="38" spans="1:11" ht="13.15" customHeight="1" x14ac:dyDescent="0.2">
      <c r="A38" s="13" t="s">
        <v>59</v>
      </c>
      <c r="B38" s="31" t="s">
        <v>60</v>
      </c>
      <c r="C38" s="14">
        <v>0</v>
      </c>
      <c r="D38" s="14">
        <v>0</v>
      </c>
      <c r="E38" s="14">
        <f t="shared" si="1"/>
        <v>0</v>
      </c>
      <c r="F38" s="15">
        <v>0</v>
      </c>
      <c r="G38" s="15">
        <v>0</v>
      </c>
      <c r="H38" s="15">
        <v>0</v>
      </c>
      <c r="I38" s="15">
        <f t="shared" si="4"/>
        <v>0</v>
      </c>
      <c r="J38" s="14">
        <f t="shared" si="13"/>
        <v>0</v>
      </c>
    </row>
    <row r="39" spans="1:11" ht="13.15" customHeight="1" x14ac:dyDescent="0.2">
      <c r="A39" s="13"/>
      <c r="B39" s="30" t="s">
        <v>37</v>
      </c>
      <c r="C39" s="14">
        <f>C40+C41</f>
        <v>0</v>
      </c>
      <c r="D39" s="14">
        <f>D40+D41</f>
        <v>0</v>
      </c>
      <c r="E39" s="14">
        <f t="shared" si="1"/>
        <v>0</v>
      </c>
      <c r="F39" s="15">
        <v>0</v>
      </c>
      <c r="G39" s="15">
        <v>0</v>
      </c>
      <c r="H39" s="15">
        <v>0</v>
      </c>
      <c r="I39" s="15">
        <f t="shared" si="4"/>
        <v>0</v>
      </c>
      <c r="J39" s="14">
        <f t="shared" si="13"/>
        <v>0</v>
      </c>
    </row>
    <row r="40" spans="1:11" ht="13.15" customHeight="1" x14ac:dyDescent="0.2">
      <c r="A40" s="13"/>
      <c r="B40" s="30" t="s">
        <v>61</v>
      </c>
      <c r="C40" s="42">
        <v>0</v>
      </c>
      <c r="D40" s="42">
        <v>0</v>
      </c>
      <c r="E40" s="14">
        <f t="shared" si="1"/>
        <v>0</v>
      </c>
      <c r="F40" s="15">
        <v>0</v>
      </c>
      <c r="G40" s="15">
        <v>0</v>
      </c>
      <c r="H40" s="15">
        <v>0</v>
      </c>
      <c r="I40" s="15">
        <f t="shared" si="4"/>
        <v>0</v>
      </c>
      <c r="J40" s="14">
        <f t="shared" si="13"/>
        <v>0</v>
      </c>
    </row>
    <row r="41" spans="1:11" ht="13.15" customHeight="1" x14ac:dyDescent="0.2">
      <c r="A41" s="13"/>
      <c r="B41" s="30" t="s">
        <v>39</v>
      </c>
      <c r="C41" s="42">
        <v>0</v>
      </c>
      <c r="D41" s="42">
        <v>0</v>
      </c>
      <c r="E41" s="14">
        <f t="shared" si="1"/>
        <v>0</v>
      </c>
      <c r="F41" s="15">
        <v>0</v>
      </c>
      <c r="G41" s="15">
        <v>0</v>
      </c>
      <c r="H41" s="15">
        <v>0</v>
      </c>
      <c r="I41" s="15">
        <f t="shared" si="4"/>
        <v>0</v>
      </c>
      <c r="J41" s="14">
        <f t="shared" si="13"/>
        <v>0</v>
      </c>
    </row>
    <row r="42" spans="1:11" ht="13.15" customHeight="1" x14ac:dyDescent="0.2">
      <c r="A42" s="13" t="s">
        <v>67</v>
      </c>
      <c r="B42" s="30" t="s">
        <v>68</v>
      </c>
      <c r="C42" s="14">
        <v>0</v>
      </c>
      <c r="D42" s="14">
        <v>0</v>
      </c>
      <c r="E42" s="14">
        <f t="shared" si="1"/>
        <v>0</v>
      </c>
      <c r="F42" s="15">
        <v>0</v>
      </c>
      <c r="G42" s="15">
        <v>0</v>
      </c>
      <c r="H42" s="15">
        <v>0</v>
      </c>
      <c r="I42" s="15">
        <f t="shared" si="4"/>
        <v>0</v>
      </c>
      <c r="J42" s="14">
        <f t="shared" si="13"/>
        <v>0</v>
      </c>
    </row>
    <row r="43" spans="1:11" ht="13.15" customHeight="1" x14ac:dyDescent="0.2">
      <c r="A43" s="13" t="s">
        <v>69</v>
      </c>
      <c r="B43" s="30" t="s">
        <v>83</v>
      </c>
      <c r="C43" s="46">
        <v>790427.32</v>
      </c>
      <c r="D43" s="46">
        <v>209520.02</v>
      </c>
      <c r="E43" s="14">
        <f t="shared" si="1"/>
        <v>209520.02</v>
      </c>
      <c r="F43" s="15">
        <f t="shared" si="11"/>
        <v>26.507183481461649</v>
      </c>
      <c r="G43" s="15">
        <f t="shared" si="12"/>
        <v>100</v>
      </c>
      <c r="H43" s="15">
        <f>E43/E37*100</f>
        <v>100</v>
      </c>
      <c r="I43" s="15">
        <f t="shared" si="4"/>
        <v>1.8787044298391828</v>
      </c>
      <c r="J43" s="14">
        <f t="shared" si="13"/>
        <v>0</v>
      </c>
    </row>
    <row r="44" spans="1:11" ht="24.95" customHeight="1" x14ac:dyDescent="0.2">
      <c r="A44" s="13" t="s">
        <v>76</v>
      </c>
      <c r="B44" s="30" t="s">
        <v>77</v>
      </c>
      <c r="C44" s="14">
        <v>35000</v>
      </c>
      <c r="D44" s="14">
        <v>0</v>
      </c>
      <c r="E44" s="14">
        <f t="shared" si="1"/>
        <v>0</v>
      </c>
      <c r="F44" s="15">
        <f t="shared" si="11"/>
        <v>0</v>
      </c>
      <c r="G44" s="15">
        <v>0</v>
      </c>
      <c r="H44" s="15">
        <v>0</v>
      </c>
      <c r="I44" s="15">
        <f t="shared" si="4"/>
        <v>0</v>
      </c>
      <c r="J44" s="14">
        <f t="shared" si="13"/>
        <v>0</v>
      </c>
    </row>
    <row r="45" spans="1:11" s="8" customFormat="1" ht="13.15" customHeight="1" x14ac:dyDescent="0.2">
      <c r="A45" s="16" t="s">
        <v>22</v>
      </c>
      <c r="B45" s="28" t="s">
        <v>31</v>
      </c>
      <c r="C45" s="12">
        <f>C46+C47+C48</f>
        <v>666400</v>
      </c>
      <c r="D45" s="12">
        <f>D46+D47+D48</f>
        <v>362233.06</v>
      </c>
      <c r="E45" s="12">
        <f t="shared" si="1"/>
        <v>362233.06</v>
      </c>
      <c r="F45" s="10">
        <f t="shared" si="11"/>
        <v>54.356701680672266</v>
      </c>
      <c r="G45" s="10">
        <f t="shared" si="12"/>
        <v>100</v>
      </c>
      <c r="H45" s="10">
        <f>E45/$E$45*100</f>
        <v>100</v>
      </c>
      <c r="I45" s="51">
        <v>3.3</v>
      </c>
      <c r="J45" s="12">
        <f t="shared" si="13"/>
        <v>0</v>
      </c>
      <c r="K45" s="8">
        <v>3.3</v>
      </c>
    </row>
    <row r="46" spans="1:11" ht="13.15" customHeight="1" x14ac:dyDescent="0.2">
      <c r="A46" s="13" t="s">
        <v>40</v>
      </c>
      <c r="B46" s="26" t="s">
        <v>41</v>
      </c>
      <c r="C46" s="14">
        <v>0</v>
      </c>
      <c r="D46" s="14">
        <v>0</v>
      </c>
      <c r="E46" s="14">
        <f t="shared" si="1"/>
        <v>0</v>
      </c>
      <c r="F46" s="15">
        <v>0</v>
      </c>
      <c r="G46" s="15">
        <v>0</v>
      </c>
      <c r="H46" s="15">
        <f t="shared" ref="H46:H48" si="18">E46/$E$45*100</f>
        <v>0</v>
      </c>
      <c r="I46" s="15">
        <f t="shared" si="4"/>
        <v>0</v>
      </c>
      <c r="J46" s="14">
        <f t="shared" si="13"/>
        <v>0</v>
      </c>
    </row>
    <row r="47" spans="1:11" ht="13.15" customHeight="1" x14ac:dyDescent="0.2">
      <c r="A47" s="13" t="s">
        <v>23</v>
      </c>
      <c r="B47" s="26" t="s">
        <v>82</v>
      </c>
      <c r="C47" s="46">
        <v>300000</v>
      </c>
      <c r="D47" s="46">
        <v>56033.06</v>
      </c>
      <c r="E47" s="14">
        <f t="shared" si="1"/>
        <v>56033.06</v>
      </c>
      <c r="F47" s="15">
        <f t="shared" si="11"/>
        <v>18.677686666666666</v>
      </c>
      <c r="G47" s="15">
        <f t="shared" si="12"/>
        <v>100</v>
      </c>
      <c r="H47" s="15">
        <f>E47/$E$45*100</f>
        <v>15.468786863352561</v>
      </c>
      <c r="I47" s="15">
        <f t="shared" ref="I47:I66" si="19">SUM(E47/E$67*100)</f>
        <v>0.50243197781025761</v>
      </c>
      <c r="J47" s="14">
        <f t="shared" si="13"/>
        <v>0</v>
      </c>
    </row>
    <row r="48" spans="1:11" ht="13.15" customHeight="1" x14ac:dyDescent="0.2">
      <c r="A48" s="13" t="s">
        <v>42</v>
      </c>
      <c r="B48" s="26" t="s">
        <v>43</v>
      </c>
      <c r="C48" s="46">
        <v>366400</v>
      </c>
      <c r="D48" s="46">
        <v>306200</v>
      </c>
      <c r="E48" s="14">
        <f t="shared" si="1"/>
        <v>306200</v>
      </c>
      <c r="F48" s="15">
        <f t="shared" si="11"/>
        <v>83.569868995633186</v>
      </c>
      <c r="G48" s="15">
        <v>0</v>
      </c>
      <c r="H48" s="15">
        <f t="shared" si="18"/>
        <v>84.531213136647438</v>
      </c>
      <c r="I48" s="52">
        <v>2.8</v>
      </c>
      <c r="J48" s="14">
        <f t="shared" si="13"/>
        <v>0</v>
      </c>
    </row>
    <row r="49" spans="1:11" s="8" customFormat="1" ht="13.15" customHeight="1" x14ac:dyDescent="0.2">
      <c r="A49" s="16" t="s">
        <v>14</v>
      </c>
      <c r="B49" s="25" t="s">
        <v>3</v>
      </c>
      <c r="C49" s="12">
        <f>C50</f>
        <v>0</v>
      </c>
      <c r="D49" s="12">
        <f>D50</f>
        <v>0</v>
      </c>
      <c r="E49" s="12">
        <f t="shared" si="1"/>
        <v>0</v>
      </c>
      <c r="F49" s="10">
        <v>0</v>
      </c>
      <c r="G49" s="10">
        <v>0</v>
      </c>
      <c r="H49" s="10">
        <f t="shared" si="17"/>
        <v>0</v>
      </c>
      <c r="I49" s="10">
        <f t="shared" si="19"/>
        <v>0</v>
      </c>
      <c r="J49" s="12">
        <f t="shared" si="13"/>
        <v>0</v>
      </c>
    </row>
    <row r="50" spans="1:11" ht="27.75" customHeight="1" x14ac:dyDescent="0.2">
      <c r="A50" s="13" t="s">
        <v>74</v>
      </c>
      <c r="B50" s="31" t="s">
        <v>75</v>
      </c>
      <c r="C50" s="14">
        <v>0</v>
      </c>
      <c r="D50" s="14">
        <v>0</v>
      </c>
      <c r="E50" s="14">
        <f t="shared" si="1"/>
        <v>0</v>
      </c>
      <c r="F50" s="15">
        <v>0</v>
      </c>
      <c r="G50" s="15">
        <v>0</v>
      </c>
      <c r="H50" s="15">
        <f t="shared" si="17"/>
        <v>0</v>
      </c>
      <c r="I50" s="15">
        <f t="shared" si="19"/>
        <v>0</v>
      </c>
      <c r="J50" s="14">
        <f t="shared" si="13"/>
        <v>0</v>
      </c>
    </row>
    <row r="51" spans="1:11" s="8" customFormat="1" ht="13.15" customHeight="1" x14ac:dyDescent="0.2">
      <c r="A51" s="16" t="s">
        <v>16</v>
      </c>
      <c r="B51" s="32" t="s">
        <v>84</v>
      </c>
      <c r="C51" s="12">
        <f>C52+C57</f>
        <v>5408013.2999999998</v>
      </c>
      <c r="D51" s="12">
        <f>D52+D57</f>
        <v>5000281.0999999996</v>
      </c>
      <c r="E51" s="12">
        <f t="shared" si="1"/>
        <v>5000281.0999999996</v>
      </c>
      <c r="F51" s="10">
        <f t="shared" si="11"/>
        <v>92.460591766665956</v>
      </c>
      <c r="G51" s="10">
        <f t="shared" si="12"/>
        <v>100</v>
      </c>
      <c r="H51" s="10">
        <f>E51/E51*100</f>
        <v>100</v>
      </c>
      <c r="I51" s="10">
        <f>SUM(E51/E$67*100)</f>
        <v>44.836050765034969</v>
      </c>
      <c r="J51" s="12">
        <f t="shared" si="13"/>
        <v>0</v>
      </c>
      <c r="K51" s="8">
        <v>44.8</v>
      </c>
    </row>
    <row r="52" spans="1:11" ht="13.15" customHeight="1" x14ac:dyDescent="0.2">
      <c r="A52" s="13" t="s">
        <v>27</v>
      </c>
      <c r="B52" s="26" t="s">
        <v>32</v>
      </c>
      <c r="C52" s="46">
        <v>5408013.2999999998</v>
      </c>
      <c r="D52" s="46">
        <v>5000281.0999999996</v>
      </c>
      <c r="E52" s="14">
        <f t="shared" si="1"/>
        <v>5000281.0999999996</v>
      </c>
      <c r="F52" s="15">
        <f t="shared" si="11"/>
        <v>92.460591766665956</v>
      </c>
      <c r="G52" s="15">
        <f t="shared" si="12"/>
        <v>100</v>
      </c>
      <c r="H52" s="15">
        <f>E52/E51*100</f>
        <v>100</v>
      </c>
      <c r="I52" s="15">
        <f t="shared" si="19"/>
        <v>44.836050765034969</v>
      </c>
      <c r="J52" s="14">
        <f t="shared" si="13"/>
        <v>0</v>
      </c>
    </row>
    <row r="53" spans="1:11" ht="13.15" customHeight="1" x14ac:dyDescent="0.2">
      <c r="A53" s="13"/>
      <c r="B53" s="26" t="s">
        <v>37</v>
      </c>
      <c r="C53" s="14">
        <f>C54+C55+C56</f>
        <v>2230181.92</v>
      </c>
      <c r="D53" s="14">
        <f>D54+D55+D56</f>
        <v>1996635.9700000002</v>
      </c>
      <c r="E53" s="14">
        <f t="shared" si="1"/>
        <v>1996635.9700000002</v>
      </c>
      <c r="F53" s="15">
        <f t="shared" si="11"/>
        <v>89.527941738492814</v>
      </c>
      <c r="G53" s="15">
        <f t="shared" si="12"/>
        <v>100</v>
      </c>
      <c r="H53" s="15">
        <f>E53/E51*100</f>
        <v>39.93047450872313</v>
      </c>
      <c r="I53" s="15">
        <f t="shared" si="19"/>
        <v>17.903247821450449</v>
      </c>
      <c r="J53" s="14">
        <f t="shared" si="13"/>
        <v>0</v>
      </c>
    </row>
    <row r="54" spans="1:11" ht="13.15" customHeight="1" x14ac:dyDescent="0.2">
      <c r="A54" s="13"/>
      <c r="B54" s="27" t="s">
        <v>38</v>
      </c>
      <c r="C54" s="45">
        <v>1719999.09</v>
      </c>
      <c r="D54" s="46">
        <v>1537512.61</v>
      </c>
      <c r="E54" s="14">
        <f t="shared" si="1"/>
        <v>1537512.61</v>
      </c>
      <c r="F54" s="15">
        <f t="shared" si="11"/>
        <v>89.390315316969151</v>
      </c>
      <c r="G54" s="15">
        <f t="shared" si="12"/>
        <v>100</v>
      </c>
      <c r="H54" s="15">
        <f>E54/E51*100</f>
        <v>30.748523518007818</v>
      </c>
      <c r="I54" s="15">
        <f t="shared" si="19"/>
        <v>13.786423614032703</v>
      </c>
      <c r="J54" s="14">
        <f t="shared" si="13"/>
        <v>0</v>
      </c>
    </row>
    <row r="55" spans="1:11" ht="13.15" customHeight="1" x14ac:dyDescent="0.2">
      <c r="A55" s="13"/>
      <c r="B55" s="27" t="s">
        <v>39</v>
      </c>
      <c r="C55" s="45">
        <v>510182.83</v>
      </c>
      <c r="D55" s="46">
        <v>459123.36</v>
      </c>
      <c r="E55" s="14">
        <f t="shared" si="1"/>
        <v>459123.36</v>
      </c>
      <c r="F55" s="15">
        <f t="shared" si="11"/>
        <v>89.991927011734205</v>
      </c>
      <c r="G55" s="15">
        <f t="shared" si="12"/>
        <v>100</v>
      </c>
      <c r="H55" s="15">
        <f>E55/E51*100</f>
        <v>9.1819509907153023</v>
      </c>
      <c r="I55" s="15">
        <f t="shared" si="19"/>
        <v>4.1168242074177446</v>
      </c>
      <c r="J55" s="14">
        <f t="shared" si="13"/>
        <v>0</v>
      </c>
    </row>
    <row r="56" spans="1:11" ht="13.15" customHeight="1" x14ac:dyDescent="0.2">
      <c r="A56" s="13"/>
      <c r="B56" s="27" t="s">
        <v>105</v>
      </c>
      <c r="C56" s="45">
        <v>0</v>
      </c>
      <c r="D56" s="46">
        <v>0</v>
      </c>
      <c r="E56" s="14">
        <f t="shared" si="1"/>
        <v>0</v>
      </c>
      <c r="F56" s="15">
        <v>0</v>
      </c>
      <c r="G56" s="15">
        <v>0</v>
      </c>
      <c r="H56" s="15">
        <f t="shared" ref="H56" si="20">E56/E55*100</f>
        <v>0</v>
      </c>
      <c r="I56" s="15">
        <f t="shared" si="19"/>
        <v>0</v>
      </c>
      <c r="J56" s="14">
        <f t="shared" si="13"/>
        <v>0</v>
      </c>
    </row>
    <row r="57" spans="1:11" ht="13.15" customHeight="1" x14ac:dyDescent="0.2">
      <c r="A57" s="13" t="s">
        <v>52</v>
      </c>
      <c r="B57" s="26" t="s">
        <v>46</v>
      </c>
      <c r="C57" s="14">
        <v>0</v>
      </c>
      <c r="D57" s="14">
        <v>0</v>
      </c>
      <c r="E57" s="14">
        <f t="shared" si="1"/>
        <v>0</v>
      </c>
      <c r="F57" s="15">
        <v>0</v>
      </c>
      <c r="G57" s="15">
        <v>0</v>
      </c>
      <c r="H57" s="15">
        <v>0</v>
      </c>
      <c r="I57" s="15">
        <f t="shared" si="19"/>
        <v>0</v>
      </c>
      <c r="J57" s="14">
        <f t="shared" si="13"/>
        <v>0</v>
      </c>
    </row>
    <row r="58" spans="1:11" s="8" customFormat="1" ht="13.15" customHeight="1" x14ac:dyDescent="0.2">
      <c r="A58" s="16" t="s">
        <v>24</v>
      </c>
      <c r="B58" s="28" t="s">
        <v>4</v>
      </c>
      <c r="C58" s="12">
        <f>C59+C60</f>
        <v>182900</v>
      </c>
      <c r="D58" s="12">
        <f t="shared" ref="D58" si="21">D59+D60</f>
        <v>131040</v>
      </c>
      <c r="E58" s="12">
        <f t="shared" si="1"/>
        <v>131040</v>
      </c>
      <c r="F58" s="10">
        <f t="shared" si="11"/>
        <v>71.645708037178792</v>
      </c>
      <c r="G58" s="10">
        <f t="shared" si="12"/>
        <v>100</v>
      </c>
      <c r="H58" s="10">
        <f>E58/E58*100</f>
        <v>100</v>
      </c>
      <c r="I58" s="10">
        <f t="shared" si="19"/>
        <v>1.1749971601096951</v>
      </c>
      <c r="J58" s="12">
        <f>D58-E58</f>
        <v>0</v>
      </c>
      <c r="K58" s="8">
        <v>1.2</v>
      </c>
    </row>
    <row r="59" spans="1:11" ht="13.15" customHeight="1" x14ac:dyDescent="0.2">
      <c r="A59" s="13" t="s">
        <v>44</v>
      </c>
      <c r="B59" s="26" t="s">
        <v>45</v>
      </c>
      <c r="C59" s="46">
        <v>182900</v>
      </c>
      <c r="D59" s="46">
        <v>131040</v>
      </c>
      <c r="E59" s="14">
        <f t="shared" si="1"/>
        <v>131040</v>
      </c>
      <c r="F59" s="15">
        <f t="shared" si="11"/>
        <v>71.645708037178792</v>
      </c>
      <c r="G59" s="15">
        <f t="shared" si="12"/>
        <v>100</v>
      </c>
      <c r="H59" s="15">
        <f>E58/E59*100</f>
        <v>100</v>
      </c>
      <c r="I59" s="15">
        <f t="shared" si="19"/>
        <v>1.1749971601096951</v>
      </c>
      <c r="J59" s="14">
        <f t="shared" si="13"/>
        <v>0</v>
      </c>
    </row>
    <row r="60" spans="1:11" ht="13.15" customHeight="1" x14ac:dyDescent="0.2">
      <c r="A60" s="13" t="s">
        <v>72</v>
      </c>
      <c r="B60" s="26" t="s">
        <v>73</v>
      </c>
      <c r="C60" s="14">
        <v>0</v>
      </c>
      <c r="D60" s="14">
        <v>0</v>
      </c>
      <c r="E60" s="14">
        <f t="shared" si="1"/>
        <v>0</v>
      </c>
      <c r="F60" s="15">
        <v>0</v>
      </c>
      <c r="G60" s="15">
        <v>0</v>
      </c>
      <c r="H60" s="15">
        <f t="shared" si="17"/>
        <v>0</v>
      </c>
      <c r="I60" s="15">
        <f t="shared" si="19"/>
        <v>0</v>
      </c>
      <c r="J60" s="14">
        <f t="shared" si="13"/>
        <v>0</v>
      </c>
    </row>
    <row r="61" spans="1:11" s="8" customFormat="1" ht="13.15" customHeight="1" x14ac:dyDescent="0.2">
      <c r="A61" s="16" t="s">
        <v>33</v>
      </c>
      <c r="B61" s="25" t="s">
        <v>53</v>
      </c>
      <c r="C61" s="12">
        <f>C62</f>
        <v>0</v>
      </c>
      <c r="D61" s="12">
        <f>D62</f>
        <v>0</v>
      </c>
      <c r="E61" s="12">
        <f t="shared" si="1"/>
        <v>0</v>
      </c>
      <c r="F61" s="10">
        <v>0</v>
      </c>
      <c r="G61" s="10">
        <v>0</v>
      </c>
      <c r="H61" s="10">
        <f t="shared" si="17"/>
        <v>0</v>
      </c>
      <c r="I61" s="10">
        <v>0</v>
      </c>
      <c r="J61" s="12">
        <f t="shared" si="13"/>
        <v>0</v>
      </c>
    </row>
    <row r="62" spans="1:11" ht="13.15" customHeight="1" x14ac:dyDescent="0.2">
      <c r="A62" s="13" t="s">
        <v>70</v>
      </c>
      <c r="B62" s="26" t="s">
        <v>54</v>
      </c>
      <c r="C62" s="14">
        <v>0</v>
      </c>
      <c r="D62" s="14">
        <v>0</v>
      </c>
      <c r="E62" s="14">
        <f t="shared" si="1"/>
        <v>0</v>
      </c>
      <c r="F62" s="15">
        <v>0</v>
      </c>
      <c r="G62" s="15">
        <v>0</v>
      </c>
      <c r="H62" s="15">
        <f t="shared" si="17"/>
        <v>0</v>
      </c>
      <c r="I62" s="15">
        <v>0</v>
      </c>
      <c r="J62" s="14">
        <f t="shared" si="13"/>
        <v>0</v>
      </c>
    </row>
    <row r="63" spans="1:11" s="8" customFormat="1" ht="24" x14ac:dyDescent="0.2">
      <c r="A63" s="16" t="s">
        <v>56</v>
      </c>
      <c r="B63" s="33" t="s">
        <v>58</v>
      </c>
      <c r="C63" s="12">
        <f>C64</f>
        <v>2000</v>
      </c>
      <c r="D63" s="12">
        <f>D64</f>
        <v>0</v>
      </c>
      <c r="E63" s="12">
        <f t="shared" si="1"/>
        <v>0</v>
      </c>
      <c r="F63" s="10">
        <f t="shared" si="11"/>
        <v>0</v>
      </c>
      <c r="G63" s="10">
        <v>0</v>
      </c>
      <c r="H63" s="10">
        <f t="shared" si="17"/>
        <v>0</v>
      </c>
      <c r="I63" s="10">
        <f t="shared" si="19"/>
        <v>0</v>
      </c>
      <c r="J63" s="12">
        <f t="shared" si="13"/>
        <v>0</v>
      </c>
    </row>
    <row r="64" spans="1:11" ht="24" x14ac:dyDescent="0.2">
      <c r="A64" s="13" t="s">
        <v>57</v>
      </c>
      <c r="B64" s="34" t="s">
        <v>85</v>
      </c>
      <c r="C64" s="14">
        <v>2000</v>
      </c>
      <c r="D64" s="14">
        <v>0</v>
      </c>
      <c r="E64" s="14">
        <f t="shared" si="1"/>
        <v>0</v>
      </c>
      <c r="F64" s="15">
        <f t="shared" si="11"/>
        <v>0</v>
      </c>
      <c r="G64" s="15">
        <v>0</v>
      </c>
      <c r="H64" s="15">
        <f t="shared" si="17"/>
        <v>0</v>
      </c>
      <c r="I64" s="15">
        <f t="shared" si="19"/>
        <v>0</v>
      </c>
      <c r="J64" s="14">
        <f t="shared" si="13"/>
        <v>0</v>
      </c>
    </row>
    <row r="65" spans="1:11" s="8" customFormat="1" ht="36" x14ac:dyDescent="0.2">
      <c r="A65" s="16" t="s">
        <v>55</v>
      </c>
      <c r="B65" s="35" t="s">
        <v>86</v>
      </c>
      <c r="C65" s="12">
        <f>C66</f>
        <v>1838329</v>
      </c>
      <c r="D65" s="12">
        <f>D66</f>
        <v>1183273.1299999999</v>
      </c>
      <c r="E65" s="12">
        <f t="shared" si="1"/>
        <v>1183273.1299999999</v>
      </c>
      <c r="F65" s="10">
        <f t="shared" si="11"/>
        <v>64.366777111169966</v>
      </c>
      <c r="G65" s="10">
        <f t="shared" si="12"/>
        <v>100</v>
      </c>
      <c r="H65" s="10">
        <f>E65/E65*100</f>
        <v>100</v>
      </c>
      <c r="I65" s="10">
        <f>SUM(E65/E$67*100)</f>
        <v>10.610062327412315</v>
      </c>
      <c r="J65" s="12">
        <f t="shared" si="13"/>
        <v>0</v>
      </c>
      <c r="K65" s="8">
        <v>10.6</v>
      </c>
    </row>
    <row r="66" spans="1:11" ht="24" x14ac:dyDescent="0.2">
      <c r="A66" s="17">
        <v>1403</v>
      </c>
      <c r="B66" s="34" t="s">
        <v>87</v>
      </c>
      <c r="C66" s="46">
        <v>1838329</v>
      </c>
      <c r="D66" s="46">
        <v>1183273.1299999999</v>
      </c>
      <c r="E66" s="14">
        <f t="shared" si="1"/>
        <v>1183273.1299999999</v>
      </c>
      <c r="F66" s="15">
        <f t="shared" si="11"/>
        <v>64.366777111169966</v>
      </c>
      <c r="G66" s="15">
        <f t="shared" si="12"/>
        <v>100</v>
      </c>
      <c r="H66" s="15">
        <f>E66/E65*100</f>
        <v>100</v>
      </c>
      <c r="I66" s="15">
        <f t="shared" si="19"/>
        <v>10.610062327412315</v>
      </c>
      <c r="J66" s="14">
        <f t="shared" si="13"/>
        <v>0</v>
      </c>
    </row>
    <row r="67" spans="1:11" s="8" customFormat="1" ht="13.15" customHeight="1" x14ac:dyDescent="0.2">
      <c r="A67" s="9"/>
      <c r="B67" s="28" t="s">
        <v>95</v>
      </c>
      <c r="C67" s="12">
        <f>C12+C29+C34+C37+C45+C49+C51+C58+C61+C64+C65</f>
        <v>13831445.300000001</v>
      </c>
      <c r="D67" s="12">
        <f>D12+D29+D34+D45+D51+D58+D61+D63+D65+D37+D49</f>
        <v>11152367.379999999</v>
      </c>
      <c r="E67" s="12">
        <f t="shared" si="1"/>
        <v>11152367.379999999</v>
      </c>
      <c r="F67" s="10">
        <f t="shared" si="11"/>
        <v>80.630528033104383</v>
      </c>
      <c r="G67" s="10">
        <f t="shared" si="12"/>
        <v>100</v>
      </c>
      <c r="H67" s="48">
        <f>E67/E67*100</f>
        <v>100</v>
      </c>
      <c r="I67" s="51">
        <v>100</v>
      </c>
      <c r="J67" s="12">
        <f t="shared" si="13"/>
        <v>0</v>
      </c>
      <c r="K67" s="49">
        <f>K65+K58+K51+K45+K37+K34+K29+K12</f>
        <v>100</v>
      </c>
    </row>
    <row r="68" spans="1:11" s="8" customFormat="1" ht="13.15" customHeight="1" x14ac:dyDescent="0.2">
      <c r="A68" s="9"/>
      <c r="B68" s="25" t="s">
        <v>97</v>
      </c>
      <c r="C68" s="41">
        <f>C69+C70+C71</f>
        <v>6502649.71</v>
      </c>
      <c r="D68" s="41">
        <f>D69+D70+D71</f>
        <v>5959414.75</v>
      </c>
      <c r="E68" s="41">
        <f t="shared" si="1"/>
        <v>5959414.75</v>
      </c>
      <c r="F68" s="10">
        <f t="shared" si="11"/>
        <v>91.645944588333052</v>
      </c>
      <c r="G68" s="10">
        <f t="shared" si="12"/>
        <v>100</v>
      </c>
      <c r="H68" s="10"/>
      <c r="I68" s="10">
        <f t="shared" ref="I68:I73" si="22">SUM(E68/E$67*100)</f>
        <v>53.43632026225449</v>
      </c>
      <c r="J68" s="12">
        <f t="shared" si="13"/>
        <v>0</v>
      </c>
    </row>
    <row r="69" spans="1:11" ht="13.15" customHeight="1" x14ac:dyDescent="0.2">
      <c r="A69" s="18"/>
      <c r="B69" s="36" t="s">
        <v>38</v>
      </c>
      <c r="C69" s="43">
        <f>C14+C32+C54+C40</f>
        <v>4959018.46</v>
      </c>
      <c r="D69" s="43">
        <f t="shared" ref="C69:D70" si="23">D14+D32+D54+D40</f>
        <v>4536212.57</v>
      </c>
      <c r="E69" s="14">
        <f t="shared" si="1"/>
        <v>4536212.57</v>
      </c>
      <c r="F69" s="15">
        <f t="shared" si="11"/>
        <v>91.474000481942142</v>
      </c>
      <c r="G69" s="15">
        <f t="shared" si="12"/>
        <v>100</v>
      </c>
      <c r="H69" s="15"/>
      <c r="I69" s="15">
        <f t="shared" si="22"/>
        <v>40.6748846718857</v>
      </c>
      <c r="J69" s="14">
        <f t="shared" si="13"/>
        <v>0</v>
      </c>
    </row>
    <row r="70" spans="1:11" ht="13.15" customHeight="1" x14ac:dyDescent="0.2">
      <c r="A70" s="18"/>
      <c r="B70" s="36" t="s">
        <v>39</v>
      </c>
      <c r="C70" s="43">
        <f t="shared" si="23"/>
        <v>1543631.25</v>
      </c>
      <c r="D70" s="43">
        <f t="shared" si="23"/>
        <v>1423202.18</v>
      </c>
      <c r="E70" s="14">
        <f t="shared" si="1"/>
        <v>1423202.18</v>
      </c>
      <c r="F70" s="15">
        <f t="shared" si="11"/>
        <v>92.198326510946188</v>
      </c>
      <c r="G70" s="15">
        <f t="shared" si="12"/>
        <v>100</v>
      </c>
      <c r="H70" s="15"/>
      <c r="I70" s="15">
        <f t="shared" si="22"/>
        <v>12.761435590368798</v>
      </c>
      <c r="J70" s="14">
        <f t="shared" si="13"/>
        <v>0</v>
      </c>
    </row>
    <row r="71" spans="1:11" ht="13.15" customHeight="1" x14ac:dyDescent="0.2">
      <c r="A71" s="18"/>
      <c r="B71" s="36" t="s">
        <v>106</v>
      </c>
      <c r="C71" s="43">
        <f>C56+C25+C20</f>
        <v>0</v>
      </c>
      <c r="D71" s="43">
        <f t="shared" ref="D71" si="24">D56+D25+D20</f>
        <v>0</v>
      </c>
      <c r="E71" s="14">
        <f t="shared" si="1"/>
        <v>0</v>
      </c>
      <c r="F71" s="15">
        <v>0</v>
      </c>
      <c r="G71" s="15">
        <v>0</v>
      </c>
      <c r="H71" s="15"/>
      <c r="I71" s="15">
        <f t="shared" si="22"/>
        <v>0</v>
      </c>
      <c r="J71" s="14">
        <f t="shared" si="13"/>
        <v>0</v>
      </c>
    </row>
    <row r="72" spans="1:11" ht="13.15" customHeight="1" x14ac:dyDescent="0.2">
      <c r="A72" s="18"/>
      <c r="B72" s="36" t="s">
        <v>71</v>
      </c>
      <c r="C72" s="47">
        <v>580000</v>
      </c>
      <c r="D72" s="47">
        <v>256364.76</v>
      </c>
      <c r="E72" s="14">
        <f>D72</f>
        <v>256364.76</v>
      </c>
      <c r="F72" s="15">
        <f t="shared" si="11"/>
        <v>44.200820689655174</v>
      </c>
      <c r="G72" s="15">
        <f t="shared" si="12"/>
        <v>100</v>
      </c>
      <c r="H72" s="15"/>
      <c r="I72" s="15">
        <f>SUM(E72/E$67*100)</f>
        <v>2.298747443163947</v>
      </c>
      <c r="J72" s="14">
        <f t="shared" si="13"/>
        <v>0</v>
      </c>
    </row>
    <row r="73" spans="1:11" ht="13.15" customHeight="1" x14ac:dyDescent="0.2">
      <c r="A73" s="18"/>
      <c r="B73" s="19" t="s">
        <v>11</v>
      </c>
      <c r="C73" s="47">
        <v>618632.39</v>
      </c>
      <c r="D73" s="47">
        <v>470432.39</v>
      </c>
      <c r="E73" s="14">
        <f>D73</f>
        <v>470432.39</v>
      </c>
      <c r="F73" s="15">
        <f t="shared" si="11"/>
        <v>76.043931356390829</v>
      </c>
      <c r="G73" s="15">
        <v>0</v>
      </c>
      <c r="H73" s="15"/>
      <c r="I73" s="15">
        <f t="shared" si="22"/>
        <v>4.2182289550794918</v>
      </c>
      <c r="J73" s="14">
        <f>D73-E73</f>
        <v>0</v>
      </c>
    </row>
    <row r="74" spans="1:11" ht="13.15" customHeight="1" x14ac:dyDescent="0.2">
      <c r="A74" s="18"/>
      <c r="B74" s="37" t="s">
        <v>5</v>
      </c>
      <c r="C74" s="14">
        <f>C80-C67</f>
        <v>-70043.690000001341</v>
      </c>
      <c r="D74" s="14">
        <f>D80-D67</f>
        <v>344068.37000000104</v>
      </c>
      <c r="E74" s="14">
        <f>E80-E67</f>
        <v>344092.37000000104</v>
      </c>
      <c r="F74" s="10"/>
      <c r="G74" s="15"/>
      <c r="H74" s="40"/>
      <c r="I74" s="40"/>
      <c r="J74" s="40"/>
    </row>
    <row r="75" spans="1:11" ht="13.15" customHeight="1" x14ac:dyDescent="0.2">
      <c r="A75" s="18"/>
      <c r="B75" s="37" t="s">
        <v>28</v>
      </c>
      <c r="C75" s="14">
        <v>0</v>
      </c>
      <c r="D75" s="14">
        <v>0</v>
      </c>
      <c r="E75" s="14">
        <v>0</v>
      </c>
      <c r="F75" s="10"/>
      <c r="G75" s="10"/>
      <c r="H75" s="40"/>
      <c r="I75" s="40"/>
      <c r="J75" s="40"/>
    </row>
    <row r="76" spans="1:11" ht="13.15" customHeight="1" x14ac:dyDescent="0.2">
      <c r="A76" s="18"/>
      <c r="B76" s="37" t="s">
        <v>12</v>
      </c>
      <c r="C76" s="14">
        <v>36000</v>
      </c>
      <c r="D76" s="14">
        <v>0</v>
      </c>
      <c r="E76" s="14">
        <v>0</v>
      </c>
      <c r="F76" s="20"/>
      <c r="G76" s="15"/>
      <c r="H76" s="40"/>
      <c r="I76" s="40"/>
      <c r="J76" s="40"/>
    </row>
    <row r="77" spans="1:11" ht="13.15" customHeight="1" x14ac:dyDescent="0.2">
      <c r="A77" s="18"/>
      <c r="B77" s="37" t="s">
        <v>10</v>
      </c>
      <c r="C77" s="14">
        <f>C78+C79</f>
        <v>34043.690000001341</v>
      </c>
      <c r="D77" s="14">
        <f>SUM(D78+D79)</f>
        <v>-344068.37000000104</v>
      </c>
      <c r="E77" s="14">
        <f>E78+E79</f>
        <v>-344092.37000000104</v>
      </c>
      <c r="F77" s="20"/>
      <c r="G77" s="15"/>
      <c r="H77" s="40"/>
      <c r="I77" s="40"/>
      <c r="J77" s="40"/>
    </row>
    <row r="78" spans="1:11" ht="13.15" customHeight="1" x14ac:dyDescent="0.2">
      <c r="A78" s="18"/>
      <c r="B78" s="36" t="s">
        <v>88</v>
      </c>
      <c r="C78" s="14">
        <f>-C80-C76</f>
        <v>-13797401.609999999</v>
      </c>
      <c r="D78" s="14">
        <f>-D80-D76</f>
        <v>-11496435.75</v>
      </c>
      <c r="E78" s="44">
        <v>-11549767.890000001</v>
      </c>
      <c r="F78" s="20"/>
      <c r="G78" s="15"/>
      <c r="H78" s="40"/>
      <c r="I78" s="40"/>
      <c r="J78" s="40"/>
    </row>
    <row r="79" spans="1:11" ht="13.15" customHeight="1" x14ac:dyDescent="0.2">
      <c r="A79" s="18"/>
      <c r="B79" s="36" t="s">
        <v>89</v>
      </c>
      <c r="C79" s="14">
        <f>C67+C75</f>
        <v>13831445.300000001</v>
      </c>
      <c r="D79" s="14">
        <f>D67+D75</f>
        <v>11152367.379999999</v>
      </c>
      <c r="E79" s="44">
        <v>11205675.52</v>
      </c>
      <c r="F79" s="20"/>
      <c r="G79" s="15"/>
      <c r="H79" s="40"/>
      <c r="I79" s="40"/>
      <c r="J79" s="40"/>
    </row>
    <row r="80" spans="1:11" ht="13.15" customHeight="1" x14ac:dyDescent="0.2">
      <c r="A80" s="21"/>
      <c r="B80" s="38" t="s">
        <v>96</v>
      </c>
      <c r="C80" s="12">
        <v>13761401.609999999</v>
      </c>
      <c r="D80" s="12">
        <v>11496435.75</v>
      </c>
      <c r="E80" s="12">
        <v>11496459.75</v>
      </c>
      <c r="F80" s="20"/>
      <c r="G80" s="15"/>
      <c r="H80" s="40"/>
      <c r="I80" s="22"/>
      <c r="J80" s="40"/>
    </row>
    <row r="81" spans="1:10" ht="13.15" customHeight="1" x14ac:dyDescent="0.2">
      <c r="A81" s="23"/>
      <c r="B81" s="37" t="s">
        <v>34</v>
      </c>
      <c r="C81" s="14">
        <v>9081300</v>
      </c>
      <c r="D81" s="14">
        <v>7541500</v>
      </c>
      <c r="E81" s="14">
        <v>7541500</v>
      </c>
      <c r="F81" s="20"/>
      <c r="G81" s="15"/>
      <c r="H81" s="40"/>
      <c r="I81" s="22"/>
      <c r="J81" s="40"/>
    </row>
    <row r="82" spans="1:10" ht="13.15" customHeight="1" x14ac:dyDescent="0.2">
      <c r="A82" s="23"/>
      <c r="B82" s="37" t="s">
        <v>100</v>
      </c>
      <c r="C82" s="14">
        <f>C80-C81</f>
        <v>4680101.6099999994</v>
      </c>
      <c r="D82" s="14">
        <f>D80-D81</f>
        <v>3954935.75</v>
      </c>
      <c r="E82" s="14">
        <f>E80-E81</f>
        <v>3954959.75</v>
      </c>
      <c r="F82" s="20"/>
      <c r="G82" s="15"/>
      <c r="H82" s="40"/>
      <c r="I82" s="22"/>
      <c r="J82" s="40"/>
    </row>
    <row r="83" spans="1:10" ht="13.15" customHeight="1" x14ac:dyDescent="0.2">
      <c r="A83" s="18"/>
      <c r="B83" s="39" t="s">
        <v>90</v>
      </c>
      <c r="C83" s="14"/>
      <c r="D83" s="14"/>
      <c r="E83" s="14">
        <v>75.3</v>
      </c>
      <c r="F83" s="10"/>
      <c r="G83" s="15"/>
      <c r="H83" s="40"/>
      <c r="I83" s="40"/>
      <c r="J83" s="40"/>
    </row>
    <row r="84" spans="1:10" ht="13.15" customHeight="1" x14ac:dyDescent="0.2">
      <c r="B84" s="5"/>
      <c r="F84" s="4"/>
      <c r="G84" s="5"/>
    </row>
    <row r="85" spans="1:10" x14ac:dyDescent="0.2">
      <c r="B85" s="5"/>
      <c r="G85" s="5"/>
    </row>
    <row r="86" spans="1:10" x14ac:dyDescent="0.2">
      <c r="B86" s="5"/>
      <c r="G86" s="5"/>
    </row>
  </sheetData>
  <mergeCells count="12">
    <mergeCell ref="A5:J5"/>
    <mergeCell ref="A6:J6"/>
    <mergeCell ref="A7:J7"/>
    <mergeCell ref="A10:A11"/>
    <mergeCell ref="B10:B11"/>
    <mergeCell ref="C10:C11"/>
    <mergeCell ref="D10:D11"/>
    <mergeCell ref="E10:E11"/>
    <mergeCell ref="F10:G10"/>
    <mergeCell ref="H10:H11"/>
    <mergeCell ref="I10:I11"/>
    <mergeCell ref="J10:J11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Иш</vt:lpstr>
      <vt:lpstr>Иш!Область_печати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2024-10-28T08:13:37Z</cp:lastPrinted>
  <dcterms:created xsi:type="dcterms:W3CDTF">2000-08-14T07:55:15Z</dcterms:created>
  <dcterms:modified xsi:type="dcterms:W3CDTF">2024-10-28T08:31:35Z</dcterms:modified>
</cp:coreProperties>
</file>